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8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<sst xmlns="http://schemas.openxmlformats.org/spreadsheetml/2006/main" count="457" uniqueCount="134">
  <si>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</si>
  <si>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</si>
  <si>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</si>
  <si>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</si>
  <si>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</si>
  <si>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</si>
  <si>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</si>
  <si>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</si>
  <si>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</si>
  <si>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</si>
  <si>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</si>
  <si>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</si>
  <si>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</si>
  <si>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</si>
  <si>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</si>
  <si>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</si>
  <si>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</si>
  <si>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</si>
  <si>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</si>
  <si>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</si>
  <si>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</si>
  <si>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</si>
  <si>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</si>
  <si>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</si>
  <si>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</si>
  <si>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</si>
  <si>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</si>
  <si>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</si>
  <si>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</si>
  <si>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</si>
  <si>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</si>
  <si>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</si>
  <si>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</si>
  <si>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</si>
  <si>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</si>
  <si>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</si>
  <si>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</si>
  <si>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</si>
  <si>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</si>
  <si>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</si>
  <si>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</si>
  <si>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</si>
  <si>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</si>
  <si>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</si>
  <si>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</si>
  <si>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</si>
  <si>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</si>
  <si>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</si>
  <si>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</si>
  <si>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</si>
  <si>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</si>
  <si>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</si>
  <si>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</si>
  <si>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</si>
  <si>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</si>
  <si>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</si>
  <si>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</si>
  <si>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</si>
  <si>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</si>
  <si>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</si>
  <si>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</si>
  <si>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</si>
  <si>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</si>
  <si>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</si>
  <si>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</si>
  <si>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</si>
  <si>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</si>
  <si>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</si>
  <si>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</si>
  <si>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</si>
  <si>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</si>
  <si>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</si>
  <si>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</si>
  <si>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</si>
  <si>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</si>
  <si>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</si>
  <si>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</si>
  <si>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</si>
  <si>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</si>
  <si>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</si>
  <si>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</si>
  <si>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</si>
  <si>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</si>
  <si>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</si>
  <si>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</si>
  <si>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</si>
  <si>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</si>
  <si>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</si>
  <si>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</si>
  <si>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</si>
  <si>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</si>
  <si>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</si>
  <si>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</si>
  <si>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</si>
  <si>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</si>
  <si>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</si>
  <si>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</si>
  <si>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</si>
  <si>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</si>
  <si>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</si>
  <si>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</si>
  <si>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</si>
  <si>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</si>
  <si>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</si>
  <si>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</si>
  <si>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</si>
  <si>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</si>
  <si>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</si>
  <si>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</si>
  <si>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</si>
  <si>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</si>
  <si>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</si>
  <si>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</si>
  <si>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</si>
  <si>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</si>
  <si>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</si>
  <si>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</si>
  <si>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</si>
  <si>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</si>
  <si>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</si>
  <si>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</si>
  <si>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</si>
  <si>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</si>
  <si>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Зміни до   розпису доходів станом на 27.11.2017р. :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</si>
  <si>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</si>
  <si>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</si>
  <si>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</si>
  <si>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</si>
  <si>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</si>
  <si>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</si>
  <si>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t>план на 2017р.</t>
  </si>
  <si>
    <t>станом на 26.12.2017</t>
  </si>
  <si>
    <r>
      <t xml:space="preserve">станом на 26.12.2017р.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</si>
  <si>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26.12.2017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</si>
</sst>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65"/>
      <color indexed="8"/>
      <name val="Times New Roman"/>
      <family val="1"/>
    </font>
    <font>
      <sz val="4"/>
      <color indexed="8"/>
      <name val="Times New Roman"/>
      <family val="1"/>
    </font>
    <font>
      <sz val="5.45"/>
      <color indexed="8"/>
      <name val="Times New Roman"/>
      <family val="1"/>
    </font>
    <font>
      <sz val="7.0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1523189"/>
        <c:axId val="61055518"/>
      </c:lineChart>
      <c:catAx>
        <c:axId val="515231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55518"/>
        <c:crosses val="autoZero"/>
        <c:auto val="0"/>
        <c:lblOffset val="100"/>
        <c:tickLblSkip val="1"/>
        <c:noMultiLvlLbl val="0"/>
      </c:catAx>
      <c:valAx>
        <c:axId val="6105551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2318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41788511"/>
        <c:axId val="40552280"/>
      </c:lineChart>
      <c:catAx>
        <c:axId val="417885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52280"/>
        <c:crosses val="autoZero"/>
        <c:auto val="0"/>
        <c:lblOffset val="100"/>
        <c:tickLblSkip val="1"/>
        <c:noMultiLvlLbl val="0"/>
      </c:catAx>
      <c:valAx>
        <c:axId val="40552280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78851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29426201"/>
        <c:axId val="63509218"/>
      </c:lineChart>
      <c:catAx>
        <c:axId val="294262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09218"/>
        <c:crosses val="autoZero"/>
        <c:auto val="0"/>
        <c:lblOffset val="100"/>
        <c:tickLblSkip val="1"/>
        <c:noMultiLvlLbl val="0"/>
      </c:catAx>
      <c:valAx>
        <c:axId val="63509218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42620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34712051"/>
        <c:axId val="43973004"/>
      </c:lineChart>
      <c:catAx>
        <c:axId val="347120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73004"/>
        <c:crosses val="autoZero"/>
        <c:auto val="0"/>
        <c:lblOffset val="100"/>
        <c:tickLblSkip val="1"/>
        <c:noMultiLvlLbl val="0"/>
      </c:catAx>
      <c:valAx>
        <c:axId val="43973004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71205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26.12.2017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0212717"/>
        <c:axId val="5043542"/>
      </c:bar3DChart>
      <c:catAx>
        <c:axId val="6021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3542"/>
        <c:crosses val="autoZero"/>
        <c:auto val="1"/>
        <c:lblOffset val="100"/>
        <c:tickLblSkip val="1"/>
        <c:noMultiLvlLbl val="0"/>
      </c:catAx>
      <c:valAx>
        <c:axId val="5043542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12717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5391879"/>
        <c:axId val="5873728"/>
      </c:bar3DChart>
      <c:catAx>
        <c:axId val="4539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73728"/>
        <c:crosses val="autoZero"/>
        <c:auto val="1"/>
        <c:lblOffset val="100"/>
        <c:tickLblSkip val="1"/>
        <c:noMultiLvlLbl val="0"/>
      </c:catAx>
      <c:valAx>
        <c:axId val="5873728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91879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2628751"/>
        <c:axId val="46549896"/>
      </c:lineChart>
      <c:catAx>
        <c:axId val="126287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49896"/>
        <c:crosses val="autoZero"/>
        <c:auto val="0"/>
        <c:lblOffset val="100"/>
        <c:tickLblSkip val="1"/>
        <c:noMultiLvlLbl val="0"/>
      </c:catAx>
      <c:valAx>
        <c:axId val="4654989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62875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6295881"/>
        <c:axId val="12445202"/>
      </c:lineChart>
      <c:catAx>
        <c:axId val="162958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45202"/>
        <c:crosses val="autoZero"/>
        <c:auto val="0"/>
        <c:lblOffset val="100"/>
        <c:tickLblSkip val="1"/>
        <c:noMultiLvlLbl val="0"/>
      </c:catAx>
      <c:valAx>
        <c:axId val="1244520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29588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4897955"/>
        <c:axId val="1428412"/>
      </c:lineChart>
      <c:catAx>
        <c:axId val="448979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8412"/>
        <c:crosses val="autoZero"/>
        <c:auto val="0"/>
        <c:lblOffset val="100"/>
        <c:tickLblSkip val="1"/>
        <c:noMultiLvlLbl val="0"/>
      </c:catAx>
      <c:valAx>
        <c:axId val="142841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89795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12855709"/>
        <c:axId val="48592518"/>
      </c:lineChart>
      <c:catAx>
        <c:axId val="128557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92518"/>
        <c:crosses val="autoZero"/>
        <c:auto val="0"/>
        <c:lblOffset val="100"/>
        <c:tickLblSkip val="1"/>
        <c:noMultiLvlLbl val="0"/>
      </c:catAx>
      <c:valAx>
        <c:axId val="4859251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85570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4679479"/>
        <c:axId val="43679856"/>
      </c:lineChart>
      <c:catAx>
        <c:axId val="346794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79856"/>
        <c:crosses val="autoZero"/>
        <c:auto val="0"/>
        <c:lblOffset val="100"/>
        <c:tickLblSkip val="1"/>
        <c:noMultiLvlLbl val="0"/>
      </c:catAx>
      <c:valAx>
        <c:axId val="4367985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7947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57574385"/>
        <c:axId val="48407418"/>
      </c:lineChart>
      <c:catAx>
        <c:axId val="575743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07418"/>
        <c:crosses val="autoZero"/>
        <c:auto val="0"/>
        <c:lblOffset val="100"/>
        <c:tickLblSkip val="1"/>
        <c:noMultiLvlLbl val="0"/>
      </c:catAx>
      <c:valAx>
        <c:axId val="4840741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57438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3013579"/>
        <c:axId val="28686756"/>
      </c:lineChart>
      <c:catAx>
        <c:axId val="330135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86756"/>
        <c:crosses val="autoZero"/>
        <c:auto val="0"/>
        <c:lblOffset val="100"/>
        <c:tickLblSkip val="1"/>
        <c:noMultiLvlLbl val="0"/>
      </c:catAx>
      <c:valAx>
        <c:axId val="2868675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01357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56854213"/>
        <c:axId val="41925870"/>
      </c:lineChart>
      <c:catAx>
        <c:axId val="568542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25870"/>
        <c:crosses val="autoZero"/>
        <c:auto val="0"/>
        <c:lblOffset val="100"/>
        <c:tickLblSkip val="1"/>
        <c:noMultiLvlLbl val="0"/>
      </c:catAx>
      <c:valAx>
        <c:axId val="4192587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85421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26.12.2017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1 341 852,4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-15 638,8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-6.332993507385254E-08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117</v>
      </c>
      <c r="S1" s="129"/>
      <c r="T1" s="129"/>
      <c r="U1" s="129"/>
      <c r="V1" s="129"/>
      <c r="W1" s="130"/>
    </row>
    <row r="2" spans="1:23" ht="15" thickBot="1">
      <c r="A2" s="131" t="s">
        <v>118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41">
        <v>0</v>
      </c>
      <c r="V14" s="142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41">
        <v>0</v>
      </c>
      <c r="V15" s="142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41">
        <v>0</v>
      </c>
      <c r="V20" s="142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41">
        <v>0</v>
      </c>
      <c r="V22" s="142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41">
        <v>0</v>
      </c>
      <c r="V23" s="142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47">
        <f>SUM(U4:U24)</f>
        <v>2</v>
      </c>
      <c r="V25" s="148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43040</v>
      </c>
      <c r="S30" s="153">
        <f>'[3]жовтень'!$D$97</f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43040</v>
      </c>
      <c r="S40" s="152">
        <v>25897.192279999952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122</v>
      </c>
      <c r="S1" s="129"/>
      <c r="T1" s="129"/>
      <c r="U1" s="129"/>
      <c r="V1" s="129"/>
      <c r="W1" s="130"/>
    </row>
    <row r="2" spans="1:23" ht="15" thickBot="1">
      <c r="A2" s="131" t="s">
        <v>124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41">
        <v>0</v>
      </c>
      <c r="V8" s="142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41">
        <v>0</v>
      </c>
      <c r="V14" s="142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41">
        <v>0</v>
      </c>
      <c r="V15" s="142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41">
        <v>0</v>
      </c>
      <c r="V16" s="142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41">
        <v>0</v>
      </c>
      <c r="V17" s="142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41">
        <v>0</v>
      </c>
      <c r="V19" s="142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41">
        <v>0</v>
      </c>
      <c r="V20" s="142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41">
        <v>0</v>
      </c>
      <c r="V21" s="142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41">
        <v>0</v>
      </c>
      <c r="V22" s="142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41">
        <v>0</v>
      </c>
      <c r="V24" s="142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41">
        <v>3</v>
      </c>
      <c r="V25" s="142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47">
        <f>SUM(U4:U25)</f>
        <v>4</v>
      </c>
      <c r="V26" s="148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43070</v>
      </c>
      <c r="S31" s="153">
        <f>'[3]листопад'!$D$109</f>
        <v>374.51626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43070</v>
      </c>
      <c r="S41" s="152">
        <f>'[4]залишки'!$K$6/1000</f>
        <v>-6.332993507385254E-11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S34:T34"/>
    <mergeCell ref="S35:T35"/>
    <mergeCell ref="R39:U39"/>
    <mergeCell ref="R40:U40"/>
    <mergeCell ref="R41:R42"/>
    <mergeCell ref="S41:U42"/>
    <mergeCell ref="U23:V23"/>
    <mergeCell ref="U25:V25"/>
    <mergeCell ref="U26:V26"/>
    <mergeCell ref="R29:U29"/>
    <mergeCell ref="R30:U30"/>
    <mergeCell ref="R31:R32"/>
    <mergeCell ref="S31:U32"/>
    <mergeCell ref="U24:V24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129</v>
      </c>
      <c r="S1" s="129"/>
      <c r="T1" s="129"/>
      <c r="U1" s="129"/>
      <c r="V1" s="129"/>
      <c r="W1" s="130"/>
    </row>
    <row r="2" spans="1:23" ht="15" thickBot="1">
      <c r="A2" s="131" t="s">
        <v>131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132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 aca="true" t="shared" si="0" ref="E4:E19"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1" ref="M4:M23">N4-B4-C4-F4-G4-H4-I4-J4-K4-L4</f>
        <v>18.5</v>
      </c>
      <c r="N4" s="69">
        <v>5785.2</v>
      </c>
      <c r="O4" s="69">
        <v>5700</v>
      </c>
      <c r="P4" s="3">
        <f aca="true" t="shared" si="2" ref="P4:P23">N4/O4</f>
        <v>1.0149473684210526</v>
      </c>
      <c r="Q4" s="2">
        <f>AVERAGE(N4:N23)</f>
        <v>5371.750625000001</v>
      </c>
      <c r="R4" s="71">
        <v>101.74</v>
      </c>
      <c r="S4" s="72">
        <v>0</v>
      </c>
      <c r="T4" s="73">
        <v>0</v>
      </c>
      <c r="U4" s="139">
        <v>0</v>
      </c>
      <c r="V4" s="140"/>
      <c r="W4" s="74">
        <f>R4+S4+U4+T4+V4</f>
        <v>101.74</v>
      </c>
    </row>
    <row r="5" spans="1:23" ht="12.75">
      <c r="A5" s="10">
        <v>43073</v>
      </c>
      <c r="B5" s="69">
        <v>1243.7</v>
      </c>
      <c r="C5" s="69">
        <v>176.9</v>
      </c>
      <c r="D5" s="113">
        <v>6.8</v>
      </c>
      <c r="E5" s="113">
        <f t="shared" si="0"/>
        <v>170.1</v>
      </c>
      <c r="F5" s="69">
        <v>20.9</v>
      </c>
      <c r="G5" s="69">
        <v>138.9</v>
      </c>
      <c r="H5" s="86">
        <v>347.6</v>
      </c>
      <c r="I5" s="85">
        <v>58.2</v>
      </c>
      <c r="J5" s="85">
        <v>65.4</v>
      </c>
      <c r="K5" s="85">
        <v>0</v>
      </c>
      <c r="L5" s="69">
        <v>0</v>
      </c>
      <c r="M5" s="69">
        <f t="shared" si="1"/>
        <v>22.300000000000082</v>
      </c>
      <c r="N5" s="69">
        <v>2073.9</v>
      </c>
      <c r="O5" s="69">
        <v>2000</v>
      </c>
      <c r="P5" s="3">
        <f t="shared" si="2"/>
        <v>1.03695</v>
      </c>
      <c r="Q5" s="2">
        <v>5371.8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43074</v>
      </c>
      <c r="B6" s="69">
        <v>2780.7</v>
      </c>
      <c r="C6" s="69">
        <v>443.2</v>
      </c>
      <c r="D6" s="113">
        <v>11.5</v>
      </c>
      <c r="E6" s="113">
        <f t="shared" si="0"/>
        <v>431.7</v>
      </c>
      <c r="F6" s="78">
        <v>12.9</v>
      </c>
      <c r="G6" s="69">
        <v>310</v>
      </c>
      <c r="H6" s="87">
        <v>334.95</v>
      </c>
      <c r="I6" s="85">
        <v>92.8</v>
      </c>
      <c r="J6" s="85">
        <v>29</v>
      </c>
      <c r="K6" s="85">
        <v>620.4</v>
      </c>
      <c r="L6" s="85">
        <v>0</v>
      </c>
      <c r="M6" s="69">
        <f t="shared" si="1"/>
        <v>14.249999999999886</v>
      </c>
      <c r="N6" s="69">
        <v>4638.2</v>
      </c>
      <c r="O6" s="69">
        <v>3500</v>
      </c>
      <c r="P6" s="3">
        <f t="shared" si="2"/>
        <v>1.3252</v>
      </c>
      <c r="Q6" s="2">
        <v>5371.8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43075</v>
      </c>
      <c r="B7" s="84">
        <v>4624.6</v>
      </c>
      <c r="C7" s="69">
        <v>196.8</v>
      </c>
      <c r="D7" s="113">
        <v>12</v>
      </c>
      <c r="E7" s="113">
        <f t="shared" si="0"/>
        <v>184.8</v>
      </c>
      <c r="F7" s="69">
        <v>-131.2</v>
      </c>
      <c r="G7" s="69">
        <v>125.3</v>
      </c>
      <c r="H7" s="86">
        <v>269.4</v>
      </c>
      <c r="I7" s="85">
        <v>90.7</v>
      </c>
      <c r="J7" s="85">
        <v>22.6</v>
      </c>
      <c r="K7" s="85">
        <v>0</v>
      </c>
      <c r="L7" s="85">
        <v>0</v>
      </c>
      <c r="M7" s="69">
        <f t="shared" si="1"/>
        <v>11.399999999999984</v>
      </c>
      <c r="N7" s="69">
        <v>5209.6</v>
      </c>
      <c r="O7" s="69">
        <v>6500</v>
      </c>
      <c r="P7" s="3">
        <f t="shared" si="2"/>
        <v>0.8014769230769231</v>
      </c>
      <c r="Q7" s="2">
        <v>5371.8</v>
      </c>
      <c r="R7" s="77">
        <v>21.56</v>
      </c>
      <c r="S7" s="78">
        <v>0</v>
      </c>
      <c r="T7" s="79">
        <v>459.8</v>
      </c>
      <c r="U7" s="143">
        <v>1</v>
      </c>
      <c r="V7" s="144"/>
      <c r="W7" s="74">
        <f t="shared" si="3"/>
        <v>482.36</v>
      </c>
    </row>
    <row r="8" spans="1:23" ht="12.75">
      <c r="A8" s="10">
        <v>43076</v>
      </c>
      <c r="B8" s="69">
        <v>7271.1</v>
      </c>
      <c r="C8" s="80">
        <v>194.5</v>
      </c>
      <c r="D8" s="113">
        <v>77.7</v>
      </c>
      <c r="E8" s="113">
        <f t="shared" si="0"/>
        <v>116.8</v>
      </c>
      <c r="F8" s="85">
        <v>18.5</v>
      </c>
      <c r="G8" s="85">
        <v>191.2</v>
      </c>
      <c r="H8" s="69">
        <v>252</v>
      </c>
      <c r="I8" s="85">
        <v>73.35</v>
      </c>
      <c r="J8" s="85">
        <v>53.3</v>
      </c>
      <c r="K8" s="85">
        <v>0</v>
      </c>
      <c r="L8" s="85">
        <v>0</v>
      </c>
      <c r="M8" s="69">
        <f t="shared" si="1"/>
        <v>13.499999999999474</v>
      </c>
      <c r="N8" s="69">
        <v>8067.45</v>
      </c>
      <c r="O8" s="69">
        <v>6700</v>
      </c>
      <c r="P8" s="3">
        <f t="shared" si="2"/>
        <v>1.2040970149253731</v>
      </c>
      <c r="Q8" s="2">
        <v>5371.8</v>
      </c>
      <c r="R8" s="77">
        <v>0</v>
      </c>
      <c r="S8" s="78">
        <v>0</v>
      </c>
      <c r="T8" s="76">
        <v>34.9</v>
      </c>
      <c r="U8" s="141">
        <v>0</v>
      </c>
      <c r="V8" s="142"/>
      <c r="W8" s="74">
        <f t="shared" si="3"/>
        <v>34.9</v>
      </c>
    </row>
    <row r="9" spans="1:23" ht="12.75">
      <c r="A9" s="10">
        <v>43077</v>
      </c>
      <c r="B9" s="69">
        <v>4725.2</v>
      </c>
      <c r="C9" s="80">
        <v>244.9</v>
      </c>
      <c r="D9" s="113">
        <v>17.4</v>
      </c>
      <c r="E9" s="113">
        <f t="shared" si="0"/>
        <v>227.5</v>
      </c>
      <c r="F9" s="85">
        <v>6.6</v>
      </c>
      <c r="G9" s="89">
        <v>158.4</v>
      </c>
      <c r="H9" s="69">
        <v>327</v>
      </c>
      <c r="I9" s="85">
        <v>75</v>
      </c>
      <c r="J9" s="85">
        <v>93.6</v>
      </c>
      <c r="K9" s="85">
        <v>0</v>
      </c>
      <c r="L9" s="85">
        <v>0</v>
      </c>
      <c r="M9" s="69">
        <f>N9-B9-C9-F9-G9-H9-I9-J9-K9-L9</f>
        <v>13.699999999999847</v>
      </c>
      <c r="N9" s="69">
        <v>5644.4</v>
      </c>
      <c r="O9" s="69">
        <v>3400</v>
      </c>
      <c r="P9" s="3">
        <f t="shared" si="2"/>
        <v>1.6601176470588235</v>
      </c>
      <c r="Q9" s="2">
        <v>5371.8</v>
      </c>
      <c r="R9" s="77">
        <v>0</v>
      </c>
      <c r="S9" s="78">
        <v>0</v>
      </c>
      <c r="T9" s="76">
        <v>274.94</v>
      </c>
      <c r="U9" s="141">
        <v>0</v>
      </c>
      <c r="V9" s="142"/>
      <c r="W9" s="74">
        <f t="shared" si="3"/>
        <v>274.94</v>
      </c>
    </row>
    <row r="10" spans="1:23" ht="12.75">
      <c r="A10" s="10">
        <v>43080</v>
      </c>
      <c r="B10" s="69">
        <v>1077.9</v>
      </c>
      <c r="C10" s="80">
        <v>154.9</v>
      </c>
      <c r="D10" s="113">
        <v>5.5</v>
      </c>
      <c r="E10" s="113">
        <f t="shared" si="0"/>
        <v>149.4</v>
      </c>
      <c r="F10" s="85">
        <v>8.2</v>
      </c>
      <c r="G10" s="85">
        <v>205</v>
      </c>
      <c r="H10" s="69">
        <v>455.4</v>
      </c>
      <c r="I10" s="85">
        <v>147.6</v>
      </c>
      <c r="J10" s="85">
        <v>27.5</v>
      </c>
      <c r="K10" s="85">
        <v>0</v>
      </c>
      <c r="L10" s="85">
        <v>0</v>
      </c>
      <c r="M10" s="69">
        <f t="shared" si="1"/>
        <v>15.459999999999951</v>
      </c>
      <c r="N10" s="69">
        <v>2091.96</v>
      </c>
      <c r="O10" s="78">
        <v>3300</v>
      </c>
      <c r="P10" s="3">
        <f t="shared" si="2"/>
        <v>0.6339272727272728</v>
      </c>
      <c r="Q10" s="2">
        <v>5371.8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43081</v>
      </c>
      <c r="B11" s="69">
        <v>760.91</v>
      </c>
      <c r="C11" s="80">
        <v>490.2</v>
      </c>
      <c r="D11" s="113">
        <v>74.55</v>
      </c>
      <c r="E11" s="113">
        <f t="shared" si="0"/>
        <v>415.65</v>
      </c>
      <c r="F11" s="85">
        <v>26.5</v>
      </c>
      <c r="G11" s="85">
        <v>185.9</v>
      </c>
      <c r="H11" s="69">
        <v>557.6</v>
      </c>
      <c r="I11" s="85">
        <v>100.2</v>
      </c>
      <c r="J11" s="85">
        <v>18.8</v>
      </c>
      <c r="K11" s="85">
        <v>0</v>
      </c>
      <c r="L11" s="85">
        <v>0</v>
      </c>
      <c r="M11" s="69">
        <f>N11-B11-C11-F11-G11-H11-I11-J11-K11-L11</f>
        <v>26.69000000000028</v>
      </c>
      <c r="N11" s="69">
        <v>2166.8</v>
      </c>
      <c r="O11" s="69">
        <v>3500</v>
      </c>
      <c r="P11" s="3">
        <f t="shared" si="2"/>
        <v>0.6190857142857144</v>
      </c>
      <c r="Q11" s="2">
        <v>5371.8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43082</v>
      </c>
      <c r="B12" s="84">
        <v>1332.2</v>
      </c>
      <c r="C12" s="80">
        <v>187.7</v>
      </c>
      <c r="D12" s="113">
        <v>6.9</v>
      </c>
      <c r="E12" s="113">
        <f t="shared" si="0"/>
        <v>180.79999999999998</v>
      </c>
      <c r="F12" s="85">
        <v>9.4</v>
      </c>
      <c r="G12" s="85">
        <v>478.1</v>
      </c>
      <c r="H12" s="69">
        <v>424.7</v>
      </c>
      <c r="I12" s="85">
        <v>49.9</v>
      </c>
      <c r="J12" s="85">
        <v>30.1</v>
      </c>
      <c r="K12" s="85">
        <v>0</v>
      </c>
      <c r="L12" s="85">
        <v>0</v>
      </c>
      <c r="M12" s="69">
        <f>N12-B12-C12-F12-G12-H12-I12-J12-K12-L12</f>
        <v>17.80000000000001</v>
      </c>
      <c r="N12" s="69">
        <v>2529.9</v>
      </c>
      <c r="O12" s="69">
        <v>2500</v>
      </c>
      <c r="P12" s="3">
        <f t="shared" si="2"/>
        <v>1.01196</v>
      </c>
      <c r="Q12" s="2">
        <v>5371.8</v>
      </c>
      <c r="R12" s="75">
        <v>0</v>
      </c>
      <c r="S12" s="69">
        <v>0</v>
      </c>
      <c r="T12" s="76">
        <v>114.3</v>
      </c>
      <c r="U12" s="141">
        <v>0</v>
      </c>
      <c r="V12" s="142"/>
      <c r="W12" s="74">
        <f t="shared" si="3"/>
        <v>114.3</v>
      </c>
    </row>
    <row r="13" spans="1:23" ht="12.75">
      <c r="A13" s="10">
        <v>43083</v>
      </c>
      <c r="B13" s="69">
        <v>3216.8</v>
      </c>
      <c r="C13" s="80">
        <v>211.7</v>
      </c>
      <c r="D13" s="113">
        <v>16.8</v>
      </c>
      <c r="E13" s="113">
        <f t="shared" si="0"/>
        <v>194.89999999999998</v>
      </c>
      <c r="F13" s="85">
        <v>29.6</v>
      </c>
      <c r="G13" s="85">
        <v>267</v>
      </c>
      <c r="H13" s="69">
        <v>1054.8</v>
      </c>
      <c r="I13" s="85">
        <v>68.5</v>
      </c>
      <c r="J13" s="85">
        <v>9.3</v>
      </c>
      <c r="K13" s="85">
        <v>0</v>
      </c>
      <c r="L13" s="85">
        <v>0</v>
      </c>
      <c r="M13" s="69">
        <f>N13-B13-C13-F13-G13-H13-I13-J13-K13-L13</f>
        <v>14.60000000000009</v>
      </c>
      <c r="N13" s="69">
        <v>4872.3</v>
      </c>
      <c r="O13" s="69">
        <v>6000</v>
      </c>
      <c r="P13" s="3">
        <f t="shared" si="2"/>
        <v>0.81205</v>
      </c>
      <c r="Q13" s="2">
        <v>5371.8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43084</v>
      </c>
      <c r="B14" s="69">
        <v>7273.3</v>
      </c>
      <c r="C14" s="80">
        <v>383.7</v>
      </c>
      <c r="D14" s="113">
        <v>76.9</v>
      </c>
      <c r="E14" s="113">
        <f t="shared" si="0"/>
        <v>306.79999999999995</v>
      </c>
      <c r="F14" s="85">
        <v>16.25</v>
      </c>
      <c r="G14" s="85">
        <v>444.4</v>
      </c>
      <c r="H14" s="69">
        <v>723.05</v>
      </c>
      <c r="I14" s="85">
        <v>110.1</v>
      </c>
      <c r="J14" s="85">
        <v>31.5</v>
      </c>
      <c r="K14" s="85">
        <v>0</v>
      </c>
      <c r="L14" s="85">
        <v>0</v>
      </c>
      <c r="M14" s="69">
        <f t="shared" si="1"/>
        <v>31.900000000000574</v>
      </c>
      <c r="N14" s="69">
        <v>9014.2</v>
      </c>
      <c r="O14" s="69">
        <v>9500</v>
      </c>
      <c r="P14" s="3">
        <f t="shared" si="2"/>
        <v>0.948863157894737</v>
      </c>
      <c r="Q14" s="2">
        <v>5371.8</v>
      </c>
      <c r="R14" s="75">
        <v>0</v>
      </c>
      <c r="S14" s="69">
        <v>0</v>
      </c>
      <c r="T14" s="80">
        <v>81.4</v>
      </c>
      <c r="U14" s="141">
        <v>0</v>
      </c>
      <c r="V14" s="142"/>
      <c r="W14" s="74">
        <f t="shared" si="3"/>
        <v>81.4</v>
      </c>
    </row>
    <row r="15" spans="1:23" ht="12.75">
      <c r="A15" s="10">
        <v>43087</v>
      </c>
      <c r="B15" s="69">
        <v>2081.6</v>
      </c>
      <c r="C15" s="69">
        <v>512.1</v>
      </c>
      <c r="D15" s="113">
        <v>105.8</v>
      </c>
      <c r="E15" s="113">
        <f t="shared" si="0"/>
        <v>406.3</v>
      </c>
      <c r="F15" s="88">
        <v>25.5</v>
      </c>
      <c r="G15" s="88">
        <v>516.9</v>
      </c>
      <c r="H15" s="89">
        <v>824.8</v>
      </c>
      <c r="I15" s="88">
        <v>60.1</v>
      </c>
      <c r="J15" s="88">
        <v>6.15</v>
      </c>
      <c r="K15" s="88">
        <v>0</v>
      </c>
      <c r="L15" s="88">
        <v>0</v>
      </c>
      <c r="M15" s="69">
        <f t="shared" si="1"/>
        <v>-11.049999999999843</v>
      </c>
      <c r="N15" s="69">
        <v>4016.1</v>
      </c>
      <c r="O15" s="78">
        <v>7700</v>
      </c>
      <c r="P15" s="3">
        <f>N15/O15</f>
        <v>0.5215714285714286</v>
      </c>
      <c r="Q15" s="2">
        <v>5371.8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43088</v>
      </c>
      <c r="B16" s="69">
        <v>2265.9</v>
      </c>
      <c r="C16" s="80">
        <v>637.2</v>
      </c>
      <c r="D16" s="113">
        <v>264.1</v>
      </c>
      <c r="E16" s="113">
        <f t="shared" si="0"/>
        <v>373.1</v>
      </c>
      <c r="F16" s="85">
        <v>32</v>
      </c>
      <c r="G16" s="85">
        <v>459.1</v>
      </c>
      <c r="H16" s="69">
        <v>1252.7</v>
      </c>
      <c r="I16" s="85">
        <v>62.4</v>
      </c>
      <c r="J16" s="85">
        <v>75.2</v>
      </c>
      <c r="K16" s="85">
        <v>0</v>
      </c>
      <c r="L16" s="85">
        <v>0</v>
      </c>
      <c r="M16" s="69">
        <f t="shared" si="1"/>
        <v>26.100000000000037</v>
      </c>
      <c r="N16" s="69">
        <v>4810.6</v>
      </c>
      <c r="O16" s="78">
        <v>8800</v>
      </c>
      <c r="P16" s="3">
        <f t="shared" si="2"/>
        <v>0.5466590909090909</v>
      </c>
      <c r="Q16" s="2">
        <v>5371.8</v>
      </c>
      <c r="R16" s="75">
        <v>0</v>
      </c>
      <c r="S16" s="69">
        <v>0</v>
      </c>
      <c r="T16" s="80">
        <v>5.5</v>
      </c>
      <c r="U16" s="141">
        <v>0</v>
      </c>
      <c r="V16" s="142"/>
      <c r="W16" s="74">
        <f t="shared" si="3"/>
        <v>5.5</v>
      </c>
    </row>
    <row r="17" spans="1:23" ht="12.75">
      <c r="A17" s="10">
        <v>43089</v>
      </c>
      <c r="B17" s="69">
        <v>4315.9</v>
      </c>
      <c r="C17" s="80">
        <v>279.8</v>
      </c>
      <c r="D17" s="113">
        <v>112.1</v>
      </c>
      <c r="E17" s="113">
        <f t="shared" si="0"/>
        <v>167.70000000000002</v>
      </c>
      <c r="F17" s="85">
        <v>307.3</v>
      </c>
      <c r="G17" s="85">
        <v>974.35</v>
      </c>
      <c r="H17" s="69">
        <v>386</v>
      </c>
      <c r="I17" s="85">
        <v>107.2</v>
      </c>
      <c r="J17" s="85">
        <v>12.7</v>
      </c>
      <c r="K17" s="85">
        <v>0</v>
      </c>
      <c r="L17" s="85">
        <v>1156.15</v>
      </c>
      <c r="M17" s="69">
        <f t="shared" si="1"/>
        <v>18.90000000000009</v>
      </c>
      <c r="N17" s="69">
        <v>7558.3</v>
      </c>
      <c r="O17" s="69">
        <v>6500</v>
      </c>
      <c r="P17" s="3">
        <f t="shared" si="2"/>
        <v>1.1628153846153846</v>
      </c>
      <c r="Q17" s="2">
        <v>5371.8</v>
      </c>
      <c r="R17" s="75">
        <v>0</v>
      </c>
      <c r="S17" s="69">
        <v>0</v>
      </c>
      <c r="T17" s="80">
        <v>0</v>
      </c>
      <c r="U17" s="141">
        <v>2</v>
      </c>
      <c r="V17" s="142"/>
      <c r="W17" s="74">
        <f t="shared" si="3"/>
        <v>2</v>
      </c>
    </row>
    <row r="18" spans="1:23" ht="12.75">
      <c r="A18" s="10">
        <v>43090</v>
      </c>
      <c r="B18" s="69">
        <v>2868.3</v>
      </c>
      <c r="C18" s="80">
        <v>265.4</v>
      </c>
      <c r="D18" s="113">
        <v>14.3</v>
      </c>
      <c r="E18" s="113">
        <f t="shared" si="0"/>
        <v>251.09999999999997</v>
      </c>
      <c r="F18" s="85">
        <v>111.9</v>
      </c>
      <c r="G18" s="85">
        <v>788.8</v>
      </c>
      <c r="H18" s="69">
        <v>317.7</v>
      </c>
      <c r="I18" s="85">
        <v>79.3</v>
      </c>
      <c r="J18" s="85">
        <v>18.2</v>
      </c>
      <c r="K18" s="85">
        <v>0</v>
      </c>
      <c r="L18" s="85">
        <v>0</v>
      </c>
      <c r="M18" s="69">
        <f t="shared" si="1"/>
        <v>12.199999999999878</v>
      </c>
      <c r="N18" s="69">
        <v>4461.8</v>
      </c>
      <c r="O18" s="69">
        <v>5000</v>
      </c>
      <c r="P18" s="3">
        <f>N18/O18</f>
        <v>0.89236</v>
      </c>
      <c r="Q18" s="2">
        <v>5371.8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43091</v>
      </c>
      <c r="B19" s="69">
        <v>10782.4</v>
      </c>
      <c r="C19" s="80">
        <v>594.3</v>
      </c>
      <c r="D19" s="113">
        <v>176.7</v>
      </c>
      <c r="E19" s="113">
        <f t="shared" si="0"/>
        <v>417.59999999999997</v>
      </c>
      <c r="F19" s="85">
        <v>29.7</v>
      </c>
      <c r="G19" s="85">
        <v>987.2</v>
      </c>
      <c r="H19" s="69">
        <v>481.8</v>
      </c>
      <c r="I19" s="85">
        <v>93.1</v>
      </c>
      <c r="J19" s="85">
        <v>45.8</v>
      </c>
      <c r="K19" s="85">
        <v>0</v>
      </c>
      <c r="L19" s="85">
        <v>0</v>
      </c>
      <c r="M19" s="69">
        <f>N19-B19-C19-F19-G19-H19-I19-J19-K19-L19</f>
        <v>-7.000000000000412</v>
      </c>
      <c r="N19" s="69">
        <v>13007.3</v>
      </c>
      <c r="O19" s="69">
        <v>9500</v>
      </c>
      <c r="P19" s="3">
        <f>N19/O19</f>
        <v>1.3691894736842105</v>
      </c>
      <c r="Q19" s="2">
        <v>5371.8</v>
      </c>
      <c r="R19" s="75">
        <v>0</v>
      </c>
      <c r="S19" s="69">
        <v>0</v>
      </c>
      <c r="T19" s="76">
        <v>2</v>
      </c>
      <c r="U19" s="141">
        <v>0</v>
      </c>
      <c r="V19" s="142"/>
      <c r="W19" s="74">
        <f t="shared" si="3"/>
        <v>2</v>
      </c>
    </row>
    <row r="20" spans="1:23" ht="12.75">
      <c r="A20" s="10">
        <v>43095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12500</v>
      </c>
      <c r="P20" s="3">
        <f>N20/O20</f>
        <v>0</v>
      </c>
      <c r="Q20" s="2">
        <v>5371.8</v>
      </c>
      <c r="R20" s="75"/>
      <c r="S20" s="69"/>
      <c r="T20" s="76"/>
      <c r="U20" s="141"/>
      <c r="V20" s="142"/>
      <c r="W20" s="74">
        <f t="shared" si="3"/>
        <v>0</v>
      </c>
    </row>
    <row r="21" spans="1:23" ht="12.75">
      <c r="A21" s="10">
        <v>43096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7800</v>
      </c>
      <c r="P21" s="3">
        <f t="shared" si="2"/>
        <v>0</v>
      </c>
      <c r="Q21" s="2">
        <v>5371.8</v>
      </c>
      <c r="R21" s="81"/>
      <c r="S21" s="80"/>
      <c r="T21" s="76"/>
      <c r="U21" s="141"/>
      <c r="V21" s="142"/>
      <c r="W21" s="74">
        <f t="shared" si="3"/>
        <v>0</v>
      </c>
    </row>
    <row r="22" spans="1:23" ht="12.75">
      <c r="A22" s="10">
        <v>43097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13100</v>
      </c>
      <c r="P22" s="3">
        <f>N22/O22</f>
        <v>0</v>
      </c>
      <c r="Q22" s="2">
        <v>5371.8</v>
      </c>
      <c r="R22" s="81"/>
      <c r="S22" s="80"/>
      <c r="T22" s="76"/>
      <c r="U22" s="141"/>
      <c r="V22" s="142"/>
      <c r="W22" s="74"/>
    </row>
    <row r="23" spans="1:23" ht="13.5" thickBot="1">
      <c r="A23" s="10">
        <v>43098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8900</v>
      </c>
      <c r="P23" s="3">
        <f t="shared" si="2"/>
        <v>0</v>
      </c>
      <c r="Q23" s="2">
        <v>5371.8</v>
      </c>
      <c r="R23" s="81"/>
      <c r="S23" s="80"/>
      <c r="T23" s="76"/>
      <c r="U23" s="141"/>
      <c r="V23" s="142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N24">SUM(B4:B23)</f>
        <v>59017.710000000014</v>
      </c>
      <c r="C24" s="92">
        <f t="shared" si="4"/>
        <v>5294.9</v>
      </c>
      <c r="D24" s="115">
        <f t="shared" si="4"/>
        <v>983.05</v>
      </c>
      <c r="E24" s="115">
        <f t="shared" si="4"/>
        <v>4311.85</v>
      </c>
      <c r="F24" s="92">
        <f t="shared" si="4"/>
        <v>510.65000000000003</v>
      </c>
      <c r="G24" s="92">
        <f t="shared" si="4"/>
        <v>6631.450000000001</v>
      </c>
      <c r="H24" s="92">
        <f t="shared" si="4"/>
        <v>8412.199999999999</v>
      </c>
      <c r="I24" s="92">
        <f t="shared" si="4"/>
        <v>1358.3500000000001</v>
      </c>
      <c r="J24" s="92">
        <f t="shared" si="4"/>
        <v>555.65</v>
      </c>
      <c r="K24" s="92">
        <f t="shared" si="4"/>
        <v>620.4</v>
      </c>
      <c r="L24" s="92">
        <f t="shared" si="4"/>
        <v>3307.4500000000003</v>
      </c>
      <c r="M24" s="91">
        <f t="shared" si="4"/>
        <v>239.24999999999994</v>
      </c>
      <c r="N24" s="91">
        <f t="shared" si="4"/>
        <v>85948.01000000001</v>
      </c>
      <c r="O24" s="91">
        <f>SUM(O4:O23)</f>
        <v>132400</v>
      </c>
      <c r="P24" s="93">
        <f>N24/O24</f>
        <v>0.6491541540785499</v>
      </c>
      <c r="Q24" s="2"/>
      <c r="R24" s="82">
        <f>SUM(R4:R23)</f>
        <v>123.3</v>
      </c>
      <c r="S24" s="82">
        <f>SUM(S4:S23)</f>
        <v>0</v>
      </c>
      <c r="T24" s="82">
        <f>SUM(T4:T23)</f>
        <v>972.8399999999999</v>
      </c>
      <c r="U24" s="147">
        <f>SUM(U4:U23)</f>
        <v>3</v>
      </c>
      <c r="V24" s="148"/>
      <c r="W24" s="82">
        <f>R24+S24+U24+T24+V24</f>
        <v>1099.1399999999999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43095</v>
      </c>
      <c r="S29" s="153">
        <v>4619.24603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43095</v>
      </c>
      <c r="S39" s="152">
        <v>-6.332993507385254E-11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126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133</v>
      </c>
      <c r="P27" s="173"/>
    </row>
    <row r="28" spans="1:16" ht="30.75" customHeight="1">
      <c r="A28" s="163"/>
      <c r="B28" s="48" t="s">
        <v>130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грудень!S39</f>
        <v>-6.332993507385254E-11</v>
      </c>
      <c r="B29" s="49">
        <v>54000</v>
      </c>
      <c r="C29" s="49">
        <v>7978.3</v>
      </c>
      <c r="D29" s="49">
        <v>71096.39</v>
      </c>
      <c r="E29" s="49">
        <v>938.13</v>
      </c>
      <c r="F29" s="49">
        <v>79000</v>
      </c>
      <c r="G29" s="49">
        <v>16679.32</v>
      </c>
      <c r="H29" s="49">
        <v>12</v>
      </c>
      <c r="I29" s="49">
        <v>19</v>
      </c>
      <c r="J29" s="49"/>
      <c r="K29" s="49"/>
      <c r="L29" s="63">
        <f>H29+F29+D29+J29+B29</f>
        <v>204108.39</v>
      </c>
      <c r="M29" s="50">
        <f>C29+E29+G29+I29</f>
        <v>25614.75</v>
      </c>
      <c r="N29" s="51">
        <f>M29-L29</f>
        <v>-178493.64</v>
      </c>
      <c r="O29" s="174">
        <f>грудень!S29</f>
        <v>4619.24603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766645</v>
      </c>
      <c r="C48" s="32">
        <v>748458.85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172920.74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194394.1</v>
      </c>
      <c r="C50" s="32">
        <v>221212.92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22809</v>
      </c>
      <c r="C51" s="32">
        <v>25020.88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116766.87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6545.96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27997.6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31799.000000000087</v>
      </c>
      <c r="C55" s="12">
        <v>35935.790000000125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1357491.1</v>
      </c>
      <c r="C56" s="9">
        <v>1354859.61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7978.3</v>
      </c>
    </row>
    <row r="59" spans="1:3" ht="25.5">
      <c r="A59" s="83" t="s">
        <v>54</v>
      </c>
      <c r="B59" s="9">
        <f>D29</f>
        <v>71096.39</v>
      </c>
      <c r="C59" s="9">
        <f>E29</f>
        <v>938.13</v>
      </c>
    </row>
    <row r="60" spans="1:3" ht="12.75">
      <c r="A60" s="83" t="s">
        <v>55</v>
      </c>
      <c r="B60" s="9">
        <f>F29</f>
        <v>79000</v>
      </c>
      <c r="C60" s="9">
        <f>G29</f>
        <v>16679.32</v>
      </c>
    </row>
    <row r="61" spans="1:3" ht="25.5">
      <c r="A61" s="83" t="s">
        <v>56</v>
      </c>
      <c r="B61" s="9">
        <f>H29</f>
        <v>12</v>
      </c>
      <c r="C61" s="9">
        <f>I29</f>
        <v>19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3" sqref="M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123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-15074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112733.8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83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86</v>
      </c>
      <c r="S1" s="129"/>
      <c r="T1" s="129"/>
      <c r="U1" s="129"/>
      <c r="V1" s="129"/>
      <c r="W1" s="130"/>
    </row>
    <row r="2" spans="1:23" ht="15" thickBot="1">
      <c r="A2" s="131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88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91</v>
      </c>
      <c r="S1" s="129"/>
      <c r="T1" s="129"/>
      <c r="U1" s="129"/>
      <c r="V1" s="129"/>
      <c r="W1" s="130"/>
    </row>
    <row r="2" spans="1:23" ht="15" thickBot="1">
      <c r="A2" s="131" t="s">
        <v>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94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97</v>
      </c>
      <c r="S1" s="129"/>
      <c r="T1" s="129"/>
      <c r="U1" s="129"/>
      <c r="V1" s="129"/>
      <c r="W1" s="130"/>
    </row>
    <row r="2" spans="1:23" ht="15" thickBot="1">
      <c r="A2" s="131" t="s">
        <v>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102</v>
      </c>
      <c r="S1" s="129"/>
      <c r="T1" s="129"/>
      <c r="U1" s="129"/>
      <c r="V1" s="129"/>
      <c r="W1" s="130"/>
    </row>
    <row r="2" spans="1:23" ht="15" thickBot="1">
      <c r="A2" s="131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v>12794.02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>
        <v>20399.57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106</v>
      </c>
      <c r="S1" s="129"/>
      <c r="T1" s="129"/>
      <c r="U1" s="129"/>
      <c r="V1" s="129"/>
      <c r="W1" s="130"/>
    </row>
    <row r="2" spans="1:23" ht="15" thickBot="1">
      <c r="A2" s="131" t="s">
        <v>107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v>8826.98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112</v>
      </c>
      <c r="S1" s="129"/>
      <c r="T1" s="129"/>
      <c r="U1" s="129"/>
      <c r="V1" s="129"/>
      <c r="W1" s="130"/>
    </row>
    <row r="2" spans="1:23" ht="15" thickBot="1">
      <c r="A2" s="131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'[3]вересень'!$D$97</f>
        <v>980.44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v>29141.68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2017-12-26T12:26:00Z</dcterms:modified>
  <cp:category/>
  <cp:version/>
  <cp:contentType/>
  <cp:contentStatus/>
</cp:coreProperties>
</file>